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i\Desktop\"/>
    </mc:Choice>
  </mc:AlternateContent>
  <xr:revisionPtr revIDLastSave="0" documentId="13_ncr:1_{B833D1E7-ADB1-4666-8ECE-4A40AA113920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国内快递查询" sheetId="1" r:id="rId1"/>
    <sheet name="17Track国际快递" sheetId="3" r:id="rId2"/>
    <sheet name="亚马逊Swiship" sheetId="2" r:id="rId3"/>
    <sheet name="菜鸟网络国际快递" sheetId="4" r:id="rId4"/>
    <sheet name="购买指南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E12" i="1"/>
  <c r="E6" i="1"/>
  <c r="F10" i="1"/>
  <c r="C5" i="1"/>
  <c r="E13" i="1"/>
  <c r="D12" i="1"/>
  <c r="F4" i="1"/>
  <c r="F12" i="1"/>
  <c r="C3" i="1"/>
  <c r="E7" i="1"/>
  <c r="C9" i="1"/>
  <c r="F2" i="1"/>
  <c r="D11" i="1"/>
  <c r="E5" i="1"/>
  <c r="F3" i="1"/>
  <c r="E9" i="1"/>
  <c r="E2" i="1"/>
  <c r="G2" i="1" s="1"/>
  <c r="D8" i="1"/>
  <c r="F13" i="1"/>
  <c r="D10" i="1"/>
  <c r="C6" i="1"/>
  <c r="C10" i="1"/>
  <c r="D2" i="1"/>
  <c r="F6" i="1"/>
  <c r="C13" i="1"/>
  <c r="E3" i="1"/>
  <c r="E8" i="1"/>
  <c r="D4" i="1"/>
  <c r="C2" i="1"/>
  <c r="E11" i="1"/>
  <c r="G13" i="1"/>
  <c r="D7" i="1"/>
  <c r="G3" i="1"/>
  <c r="C7" i="1"/>
  <c r="C12" i="1"/>
  <c r="D13" i="1"/>
  <c r="D3" i="1"/>
  <c r="D6" i="1"/>
  <c r="F7" i="1"/>
  <c r="F9" i="1"/>
  <c r="D9" i="1"/>
  <c r="C4" i="1"/>
  <c r="F11" i="1"/>
  <c r="F5" i="1"/>
  <c r="G5" i="1" s="1"/>
  <c r="F8" i="1"/>
  <c r="G8" i="1" s="1"/>
  <c r="E4" i="1"/>
  <c r="G4" i="1" s="1"/>
  <c r="C8" i="1"/>
  <c r="E10" i="1"/>
  <c r="D5" i="1"/>
  <c r="G11" i="1"/>
  <c r="G7" i="1"/>
  <c r="G6" i="1"/>
  <c r="G9" i="1"/>
  <c r="G10" i="1"/>
  <c r="G12" i="1"/>
  <c r="B3" i="4"/>
  <c r="B8" i="4"/>
  <c r="C3" i="4"/>
  <c r="B4" i="4"/>
  <c r="C7" i="4"/>
  <c r="C4" i="4"/>
  <c r="B5" i="4"/>
  <c r="C5" i="4"/>
  <c r="C8" i="4"/>
  <c r="B6" i="4"/>
  <c r="C6" i="4"/>
  <c r="B7" i="4"/>
  <c r="C2" i="4"/>
  <c r="B2" i="4"/>
  <c r="C3" i="3"/>
  <c r="C9" i="3"/>
  <c r="D7" i="3"/>
  <c r="D3" i="3"/>
  <c r="D9" i="3"/>
  <c r="C4" i="3"/>
  <c r="D4" i="3"/>
  <c r="C5" i="3"/>
  <c r="C8" i="3"/>
  <c r="D5" i="3"/>
  <c r="C6" i="3"/>
  <c r="D8" i="3"/>
  <c r="D6" i="3"/>
  <c r="C7" i="3"/>
  <c r="C2" i="3"/>
  <c r="D2" i="3"/>
  <c r="B3" i="2"/>
  <c r="B8" i="2"/>
  <c r="C10" i="2"/>
  <c r="C3" i="2"/>
  <c r="C8" i="2"/>
  <c r="B4" i="2"/>
  <c r="B11" i="2"/>
  <c r="C4" i="2"/>
  <c r="B10" i="2"/>
  <c r="C7" i="2"/>
  <c r="B5" i="2"/>
  <c r="B9" i="2"/>
  <c r="C9" i="2"/>
  <c r="C11" i="2"/>
  <c r="C5" i="2"/>
  <c r="B6" i="2"/>
  <c r="C6" i="2"/>
  <c r="B7" i="2"/>
  <c r="C2" i="2"/>
  <c r="B2" i="2"/>
</calcChain>
</file>

<file path=xl/sharedStrings.xml><?xml version="1.0" encoding="utf-8"?>
<sst xmlns="http://schemas.openxmlformats.org/spreadsheetml/2006/main" count="66" uniqueCount="49">
  <si>
    <t>快递公司</t>
    <phoneticPr fontId="3" type="noConversion"/>
  </si>
  <si>
    <t>快递单号</t>
    <phoneticPr fontId="3" type="noConversion"/>
  </si>
  <si>
    <t>物流状态</t>
    <phoneticPr fontId="3" type="noConversion"/>
  </si>
  <si>
    <t>揽收时间</t>
  </si>
  <si>
    <t>最新时间</t>
    <phoneticPr fontId="3" type="noConversion"/>
  </si>
  <si>
    <t>用时</t>
    <phoneticPr fontId="3" type="noConversion"/>
  </si>
  <si>
    <t>最新物流</t>
    <phoneticPr fontId="3" type="noConversion"/>
  </si>
  <si>
    <t>圆通</t>
    <phoneticPr fontId="3" type="noConversion"/>
  </si>
  <si>
    <t>YT6371911860778</t>
  </si>
  <si>
    <t>YT6360437890416</t>
  </si>
  <si>
    <t>YT6362636300534</t>
  </si>
  <si>
    <t>YT6362716738677</t>
  </si>
  <si>
    <t>YT6363500018687</t>
  </si>
  <si>
    <t>YT6364173363568</t>
  </si>
  <si>
    <t>YT6364416719168</t>
  </si>
  <si>
    <t>YT6364927373043</t>
  </si>
  <si>
    <t>YT6365418141283</t>
  </si>
  <si>
    <t>YT6365677310689</t>
  </si>
  <si>
    <t>YT6365815675300</t>
  </si>
  <si>
    <t>YT6366200801775</t>
  </si>
  <si>
    <t>QA0030991660</t>
  </si>
  <si>
    <t>AA0131872211</t>
  </si>
  <si>
    <t>935C42440298F</t>
  </si>
  <si>
    <t>945C40070712F</t>
  </si>
  <si>
    <t>AA0131924948</t>
  </si>
  <si>
    <t>TBA196359359104</t>
  </si>
  <si>
    <t>1ZW981W20302931399</t>
  </si>
  <si>
    <t>TBA184113526904</t>
  </si>
  <si>
    <t>AA0117449570</t>
  </si>
  <si>
    <t>TBA175902290804</t>
  </si>
  <si>
    <t>快递单号</t>
    <phoneticPr fontId="6" type="noConversion"/>
  </si>
  <si>
    <t>快递状态</t>
    <phoneticPr fontId="6" type="noConversion"/>
  </si>
  <si>
    <t>物流轨迹</t>
    <phoneticPr fontId="6" type="noConversion"/>
  </si>
  <si>
    <t>运输商Id</t>
    <phoneticPr fontId="3" type="noConversion"/>
  </si>
  <si>
    <t>1ZA770980496803904</t>
  </si>
  <si>
    <t>1Z8WV3360439678530</t>
  </si>
  <si>
    <t>1Z8WV3360422181580</t>
  </si>
  <si>
    <t>1Z8WV3360439885155</t>
  </si>
  <si>
    <t>1ZR131F40410351604</t>
  </si>
  <si>
    <t>1ZR131F40403828443</t>
  </si>
  <si>
    <t>1Z8WV3360403702696</t>
  </si>
  <si>
    <t>1ZA770980498443488</t>
  </si>
  <si>
    <t>XK0000542071B6041</t>
  </si>
  <si>
    <t>UC289012042TW</t>
  </si>
  <si>
    <t>UH758530377BE</t>
  </si>
  <si>
    <t>LS402913899CH</t>
  </si>
  <si>
    <t>UH843963873BE</t>
  </si>
  <si>
    <t>ZH153543117HK</t>
  </si>
  <si>
    <t>LC936291667CN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</si>
</sst>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8">
    <xf numFmtId="0" fontId="0" fillId="0" borderId="0" xfId="0"/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58</xdr:row>
      <xdr:rowOff>129540</xdr:rowOff>
    </xdr:from>
    <xdr:to>
      <xdr:col>12</xdr:col>
      <xdr:colOff>472440</xdr:colOff>
      <xdr:row>81</xdr:row>
      <xdr:rowOff>28262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1DA90F52-8B5F-41B7-A479-C3CACA4AA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0294620"/>
          <a:ext cx="7772400" cy="392970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29</xdr:row>
      <xdr:rowOff>165240</xdr:rowOff>
    </xdr:from>
    <xdr:to>
      <xdr:col>12</xdr:col>
      <xdr:colOff>472440</xdr:colOff>
      <xdr:row>57</xdr:row>
      <xdr:rowOff>163383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7957C189-AA58-43A7-8055-6F16D4EC7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5247780"/>
          <a:ext cx="7772400" cy="4905423"/>
        </a:xfrm>
        <a:prstGeom prst="rect">
          <a:avLst/>
        </a:prstGeom>
      </xdr:spPr>
    </xdr:pic>
    <xdr:clientData/>
  </xdr:twoCellAnchor>
  <xdr:twoCellAnchor editAs="oneCell">
    <xdr:from>
      <xdr:col>0</xdr:col>
      <xdr:colOff>132360</xdr:colOff>
      <xdr:row>0</xdr:row>
      <xdr:rowOff>71400</xdr:rowOff>
    </xdr:from>
    <xdr:to>
      <xdr:col>12</xdr:col>
      <xdr:colOff>589560</xdr:colOff>
      <xdr:row>28</xdr:row>
      <xdr:rowOff>19439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15AC76DC-0619-48BA-BDBA-222D5F14A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60" y="71400"/>
          <a:ext cx="7772400" cy="485531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81</xdr:row>
      <xdr:rowOff>30480</xdr:rowOff>
    </xdr:from>
    <xdr:to>
      <xdr:col>12</xdr:col>
      <xdr:colOff>480060</xdr:colOff>
      <xdr:row>111</xdr:row>
      <xdr:rowOff>102520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DF7B09D-214F-4611-9537-D91421151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4226540"/>
          <a:ext cx="7772400" cy="5329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3"/>
  <sheetViews>
    <sheetView workbookViewId="0">
      <selection activeCell="D13" sqref="D13"/>
    </sheetView>
  </sheetViews>
  <sheetFormatPr defaultColWidth="11" defaultRowHeight="13.8" x14ac:dyDescent="0.25"/>
  <cols>
    <col min="1" max="1" width="9.5546875" style="4" bestFit="1" customWidth="1"/>
    <col min="2" max="2" width="17.33203125" style="4" bestFit="1" customWidth="1"/>
    <col min="3" max="3" width="13.88671875" style="4" bestFit="1" customWidth="1"/>
    <col min="4" max="4" width="81.5546875" style="4" bestFit="1" customWidth="1"/>
    <col min="5" max="6" width="21.5546875" style="4" bestFit="1" customWidth="1"/>
    <col min="7" max="7" width="10.5546875" style="4" bestFit="1" customWidth="1"/>
    <col min="8" max="16384" width="11" style="4"/>
  </cols>
  <sheetData>
    <row r="1" spans="1:7" ht="14.4" x14ac:dyDescent="0.25">
      <c r="A1" s="3" t="s">
        <v>0</v>
      </c>
      <c r="B1" s="3" t="s">
        <v>1</v>
      </c>
      <c r="C1" s="3" t="s">
        <v>2</v>
      </c>
      <c r="D1" s="3" t="s">
        <v>6</v>
      </c>
      <c r="E1" s="2" t="s">
        <v>4</v>
      </c>
      <c r="F1" s="2" t="s">
        <v>3</v>
      </c>
      <c r="G1" s="3" t="s">
        <v>5</v>
      </c>
    </row>
    <row r="2" spans="1:7" ht="14.4" x14ac:dyDescent="0.25">
      <c r="A2" s="5" t="s">
        <v>7</v>
      </c>
      <c r="B2" s="6" t="s">
        <v>8</v>
      </c>
      <c r="C2" s="4" t="str">
        <f>_xll.GetKuaidiStatus(A2,B2)</f>
        <v>运输中</v>
      </c>
      <c r="D2" s="4" t="str">
        <f>_xll.GetKuaidiStatus(A2,B2,1)</f>
        <v>2022-03-18 15:08:37 【西北市场部公司】 已收入</v>
      </c>
      <c r="E2" s="1" t="str">
        <f>_xll.GetKuaidiStatus(A2,B2,2)</f>
        <v>2022-03-16 17:22:16</v>
      </c>
      <c r="F2" s="1" t="str">
        <f>_xll.GetKuaidiStatus(A2,B2,3)</f>
        <v>2022-03-18 15:08:37</v>
      </c>
      <c r="G2" s="4" t="str">
        <f>_xll.GetDiffTime(E2,F2,5)</f>
        <v>1天21小时</v>
      </c>
    </row>
    <row r="3" spans="1:7" ht="14.4" x14ac:dyDescent="0.25">
      <c r="A3" s="5" t="s">
        <v>7</v>
      </c>
      <c r="B3" s="6" t="s">
        <v>9</v>
      </c>
      <c r="C3" s="4" t="str">
        <f>_xll.GetKuaidiStatus(A3,B3)</f>
        <v>运输中</v>
      </c>
      <c r="D3" s="4" t="str">
        <f>_xll.GetKuaidiStatus(A3,B3,1)</f>
        <v>2022-03-19 02:35:40 【上海转运中心】 已发出 下一站 【东莞转运中心公司】</v>
      </c>
      <c r="E3" s="1" t="str">
        <f>_xll.GetKuaidiStatus(A3,B3,2)</f>
        <v>2022-03-11 10:29:45</v>
      </c>
      <c r="F3" s="1" t="str">
        <f>_xll.GetKuaidiStatus(A3,B3,3)</f>
        <v>2022-03-19 02:35:40</v>
      </c>
      <c r="G3" s="4" t="str">
        <f>_xll.GetDiffTime(E3,F3,5)</f>
        <v>7天16小时</v>
      </c>
    </row>
    <row r="4" spans="1:7" ht="14.4" x14ac:dyDescent="0.25">
      <c r="A4" s="5" t="s">
        <v>7</v>
      </c>
      <c r="B4" s="6" t="s">
        <v>10</v>
      </c>
      <c r="C4" s="4" t="str">
        <f>_xll.GetKuaidiStatus(A4,B4)</f>
        <v>运输中</v>
      </c>
      <c r="D4" s="4" t="str">
        <f>_xll.GetKuaidiStatus(A4,B4,1)</f>
        <v>2022-03-13 15:53:00 【广东省广州市南沙区保税区】 已发出</v>
      </c>
      <c r="E4" s="1" t="str">
        <f>_xll.GetKuaidiStatus(A4,B4,2)</f>
        <v>2022-03-12 19:35:45</v>
      </c>
      <c r="F4" s="1" t="str">
        <f>_xll.GetKuaidiStatus(A4,B4,3)</f>
        <v>2022-03-13 15:53:00</v>
      </c>
      <c r="G4" s="4" t="str">
        <f>_xll.GetDiffTime(E4,F4,5)</f>
        <v>0天20小时</v>
      </c>
    </row>
    <row r="5" spans="1:7" ht="14.4" x14ac:dyDescent="0.25">
      <c r="A5" s="5" t="s">
        <v>7</v>
      </c>
      <c r="B5" s="6" t="s">
        <v>11</v>
      </c>
      <c r="C5" s="4" t="str">
        <f>_xll.GetKuaidiStatus(A5,B5)</f>
        <v>运输中</v>
      </c>
      <c r="D5" s="4" t="str">
        <f>_xll.GetKuaidiStatus(A5,B5,1)</f>
        <v>2022-03-18 08:19:41 【新疆喀什地区】 已发出 下一站 【乌鲁木齐转运中心公司】</v>
      </c>
      <c r="E5" s="1" t="str">
        <f>_xll.GetKuaidiStatus(A5,B5,2)</f>
        <v>2022-03-12 11:50:58</v>
      </c>
      <c r="F5" s="1" t="str">
        <f>_xll.GetKuaidiStatus(A5,B5,3)</f>
        <v>2022-03-18 08:19:41</v>
      </c>
      <c r="G5" s="4" t="str">
        <f>_xll.GetDiffTime(E5,F5,5)</f>
        <v>5天20小时</v>
      </c>
    </row>
    <row r="6" spans="1:7" ht="14.4" x14ac:dyDescent="0.25">
      <c r="A6" s="5" t="s">
        <v>7</v>
      </c>
      <c r="B6" s="6" t="s">
        <v>12</v>
      </c>
      <c r="C6" s="4" t="str">
        <f>_xll.GetKuaidiStatus(A6,B6)</f>
        <v>运输中</v>
      </c>
      <c r="D6" s="4" t="str">
        <f>_xll.GetKuaidiStatus(A6,B6,1)</f>
        <v>2022-03-18 19:36:19 【金华转运中心】 已发出 下一站 【佛山转运中心公司】</v>
      </c>
      <c r="E6" s="1" t="str">
        <f>_xll.GetKuaidiStatus(A6,B6,2)</f>
        <v>2022-03-12 16:46:34</v>
      </c>
      <c r="F6" s="1" t="str">
        <f>_xll.GetKuaidiStatus(A6,B6,3)</f>
        <v>2022-03-18 19:36:19</v>
      </c>
      <c r="G6" s="4" t="str">
        <f>_xll.GetDiffTime(E6,F6,5)</f>
        <v>6天2小时</v>
      </c>
    </row>
    <row r="7" spans="1:7" ht="14.4" x14ac:dyDescent="0.25">
      <c r="A7" s="5" t="s">
        <v>7</v>
      </c>
      <c r="B7" s="6" t="s">
        <v>13</v>
      </c>
      <c r="C7" s="4" t="str">
        <f>_xll.GetKuaidiStatus(A7,B7)</f>
        <v>运输中</v>
      </c>
      <c r="D7" s="4" t="str">
        <f>_xll.GetKuaidiStatus(A7,B7,1)</f>
        <v>2022-03-19 02:15:26 【上海转运中心】 已发出 下一站 【东莞转运中心公司】</v>
      </c>
      <c r="E7" s="1" t="str">
        <f>_xll.GetKuaidiStatus(A7,B7,2)</f>
        <v>2022-03-12 17:35:23</v>
      </c>
      <c r="F7" s="1" t="str">
        <f>_xll.GetKuaidiStatus(A7,B7,3)</f>
        <v>2022-03-19 02:15:26</v>
      </c>
      <c r="G7" s="4" t="str">
        <f>_xll.GetDiffTime(E7,F7,5)</f>
        <v>6天8小时</v>
      </c>
    </row>
    <row r="8" spans="1:7" ht="14.4" x14ac:dyDescent="0.25">
      <c r="A8" s="5" t="s">
        <v>7</v>
      </c>
      <c r="B8" s="6" t="s">
        <v>14</v>
      </c>
      <c r="C8" s="4" t="str">
        <f>_xll.GetKuaidiStatus(A8,B8)</f>
        <v>运输中</v>
      </c>
      <c r="D8" s="4" t="str">
        <f>_xll.GetKuaidiStatus(A8,B8,1)</f>
        <v>2022-03-14 08:05:14 【上海市闵行区鲁汇】 已发出</v>
      </c>
      <c r="E8" s="1" t="str">
        <f>_xll.GetKuaidiStatus(A8,B8,2)</f>
        <v>2022-03-12 19:27:41</v>
      </c>
      <c r="F8" s="1" t="str">
        <f>_xll.GetKuaidiStatus(A8,B8,3)</f>
        <v>2022-03-14 08:05:14</v>
      </c>
      <c r="G8" s="4" t="str">
        <f>_xll.GetDiffTime(E8,F8,5)</f>
        <v>1天12小时</v>
      </c>
    </row>
    <row r="9" spans="1:7" ht="14.4" x14ac:dyDescent="0.25">
      <c r="A9" s="5" t="s">
        <v>7</v>
      </c>
      <c r="B9" s="6" t="s">
        <v>15</v>
      </c>
      <c r="C9" s="4" t="str">
        <f>_xll.GetKuaidiStatus(A9,B9)</f>
        <v>运输中</v>
      </c>
      <c r="D9" s="4" t="str">
        <f>_xll.GetKuaidiStatus(A9,B9,1)</f>
        <v>2022-03-18 01:37:24 包裹已转寄</v>
      </c>
      <c r="E9" s="1" t="str">
        <f>_xll.GetKuaidiStatus(A9,B9,2)</f>
        <v>2022-03-13 15:00:56</v>
      </c>
      <c r="F9" s="1" t="str">
        <f>_xll.GetKuaidiStatus(A9,B9,3)</f>
        <v>2022-03-18 01:37:24</v>
      </c>
      <c r="G9" s="4" t="str">
        <f>_xll.GetDiffTime(E9,F9,5)</f>
        <v>4天10小时</v>
      </c>
    </row>
    <row r="10" spans="1:7" ht="14.4" x14ac:dyDescent="0.25">
      <c r="A10" s="5" t="s">
        <v>7</v>
      </c>
      <c r="B10" s="6" t="s">
        <v>16</v>
      </c>
      <c r="C10" s="4" t="str">
        <f>_xll.GetKuaidiStatus(A10,B10)</f>
        <v>运输中</v>
      </c>
      <c r="D10" s="4" t="str">
        <f>_xll.GetKuaidiStatus(A10,B10,1)</f>
        <v>2022-03-16 05:08:13 【华北转运中心】 已发出 下一站 【北京市海淀区慈寿寺公司】</v>
      </c>
      <c r="E10" s="1" t="str">
        <f>_xll.GetKuaidiStatus(A10,B10,2)</f>
        <v>2022-03-13 15:59:36</v>
      </c>
      <c r="F10" s="1" t="str">
        <f>_xll.GetKuaidiStatus(A10,B10,3)</f>
        <v>2022-03-16 05:08:13</v>
      </c>
      <c r="G10" s="4" t="str">
        <f>_xll.GetDiffTime(E10,F10,5)</f>
        <v>2天13小时</v>
      </c>
    </row>
    <row r="11" spans="1:7" ht="14.4" x14ac:dyDescent="0.25">
      <c r="A11" s="5" t="s">
        <v>7</v>
      </c>
      <c r="B11" s="6" t="s">
        <v>17</v>
      </c>
      <c r="C11" s="4" t="str">
        <f>_xll.GetKuaidiStatus(A11,B11)</f>
        <v>运输中</v>
      </c>
      <c r="D11" s="4" t="str">
        <f>_xll.GetKuaidiStatus(A11,B11,1)</f>
        <v>2022-03-18 08:00:09 【广东省广州市南沙区保税区公司】 已收入</v>
      </c>
      <c r="E11" s="1" t="str">
        <f>_xll.GetKuaidiStatus(A11,B11,2)</f>
        <v>2022-03-13 16:09:07</v>
      </c>
      <c r="F11" s="1" t="str">
        <f>_xll.GetKuaidiStatus(A11,B11,3)</f>
        <v>2022-03-18 08:00:09</v>
      </c>
      <c r="G11" s="4" t="str">
        <f>_xll.GetDiffTime(E11,F11,5)</f>
        <v>4天15小时</v>
      </c>
    </row>
    <row r="12" spans="1:7" ht="14.4" x14ac:dyDescent="0.25">
      <c r="A12" s="5" t="s">
        <v>7</v>
      </c>
      <c r="B12" s="6" t="s">
        <v>18</v>
      </c>
      <c r="C12" s="4" t="str">
        <f>_xll.GetKuaidiStatus(A12,B12)</f>
        <v>运输中</v>
      </c>
      <c r="D12" s="4" t="str">
        <f>_xll.GetKuaidiStatus(A12,B12,1)</f>
        <v>2022-03-18 01:36:32 包裹已转寄</v>
      </c>
      <c r="E12" s="1" t="str">
        <f>_xll.GetKuaidiStatus(A12,B12,2)</f>
        <v>2022-03-13 15:11:56</v>
      </c>
      <c r="F12" s="1" t="str">
        <f>_xll.GetKuaidiStatus(A12,B12,3)</f>
        <v>2022-03-18 01:36:32</v>
      </c>
      <c r="G12" s="4" t="str">
        <f>_xll.GetDiffTime(E12,F12,5)</f>
        <v>4天10小时</v>
      </c>
    </row>
    <row r="13" spans="1:7" ht="14.4" x14ac:dyDescent="0.25">
      <c r="A13" s="5" t="s">
        <v>7</v>
      </c>
      <c r="B13" s="6" t="s">
        <v>19</v>
      </c>
      <c r="C13" s="4" t="str">
        <f>_xll.GetKuaidiStatus(A13,B13)</f>
        <v>运输中</v>
      </c>
      <c r="D13" s="4" t="str">
        <f>_xll.GetKuaidiStatus(A13,B13,1)</f>
        <v>2022-03-19 08:13:24 【广东省广州市南沙区保税区公司】 已收入</v>
      </c>
      <c r="E13" s="1" t="str">
        <f>_xll.GetKuaidiStatus(A13,B13,2)</f>
        <v>2022-03-13 18:24:52</v>
      </c>
      <c r="F13" s="1" t="str">
        <f>_xll.GetKuaidiStatus(A13,B13,3)</f>
        <v>2022-03-19 08:13:24</v>
      </c>
      <c r="G13" s="4" t="str">
        <f>_xll.GetDiffTime(E13,F13,5)</f>
        <v>5天13小时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4CCC-D57F-4403-BABA-C178D17760EF}">
  <dimension ref="A1:D9"/>
  <sheetViews>
    <sheetView workbookViewId="0">
      <selection activeCell="C14" sqref="C14"/>
    </sheetView>
  </sheetViews>
  <sheetFormatPr defaultRowHeight="13.8" x14ac:dyDescent="0.25"/>
  <cols>
    <col min="1" max="1" width="9.33203125" style="4" bestFit="1" customWidth="1"/>
    <col min="2" max="2" width="21.6640625" style="4" bestFit="1" customWidth="1"/>
    <col min="3" max="3" width="13.88671875" style="4" bestFit="1" customWidth="1"/>
    <col min="4" max="4" width="54.88671875" style="4" bestFit="1" customWidth="1"/>
    <col min="5" max="16384" width="8.88671875" style="4"/>
  </cols>
  <sheetData>
    <row r="1" spans="1:4" x14ac:dyDescent="0.25">
      <c r="A1" s="3" t="s">
        <v>33</v>
      </c>
      <c r="B1" s="3" t="s">
        <v>1</v>
      </c>
      <c r="C1" s="3" t="s">
        <v>2</v>
      </c>
      <c r="D1" s="3" t="s">
        <v>6</v>
      </c>
    </row>
    <row r="2" spans="1:4" x14ac:dyDescent="0.25">
      <c r="A2" s="6">
        <v>100002</v>
      </c>
      <c r="B2" s="6" t="s">
        <v>34</v>
      </c>
      <c r="C2" s="4" t="str">
        <f>_xll.GetKuaidiStatusBy17Track(B2,A2)</f>
        <v>运输中</v>
      </c>
      <c r="D2" s="4" t="str">
        <f>_xll.GetKuaidiStatusBy17Track(B2,A2,1)</f>
        <v>运输途中;2022-03-19 02:19Chek Lap Kok, HK, Export Scan</v>
      </c>
    </row>
    <row r="3" spans="1:4" x14ac:dyDescent="0.25">
      <c r="A3" s="6">
        <v>100002</v>
      </c>
      <c r="B3" s="6" t="s">
        <v>35</v>
      </c>
      <c r="C3" s="4" t="str">
        <f>_xll.GetKuaidiStatusBy17Track(B3,A3)</f>
        <v>运输中</v>
      </c>
      <c r="D3" s="4" t="str">
        <f>_xll.GetKuaidiStatusBy17Track(B3,A3,1)</f>
        <v>运输途中;2022-03-18 18:18Chek Lap Kok, HK, Package is delayed in transit. Delivery will be rescheduled. Check back or signup for UPS My Choice to receive updates.</v>
      </c>
    </row>
    <row r="4" spans="1:4" x14ac:dyDescent="0.25">
      <c r="A4" s="6">
        <v>100002</v>
      </c>
      <c r="B4" s="6" t="s">
        <v>36</v>
      </c>
      <c r="C4" s="4" t="str">
        <f>_xll.GetKuaidiStatusBy17Track(B4,A4)</f>
        <v>运输中</v>
      </c>
      <c r="D4" s="4" t="str">
        <f>_xll.GetKuaidiStatusBy17Track(B4,A4,1)</f>
        <v>运输途中;2022-03-18 22:33Chek Lap Kok, HK, Export Scan</v>
      </c>
    </row>
    <row r="5" spans="1:4" x14ac:dyDescent="0.25">
      <c r="A5" s="6">
        <v>100002</v>
      </c>
      <c r="B5" s="6" t="s">
        <v>37</v>
      </c>
      <c r="C5" s="4" t="str">
        <f>_xll.GetKuaidiStatusBy17Track(B5,A5)</f>
        <v>运输中</v>
      </c>
      <c r="D5" s="4" t="str">
        <f>_xll.GetKuaidiStatusBy17Track(B5,A5,1)</f>
        <v>运输途中;2022-03-18 18:18Chek Lap Kok, HK, Package is delayed in transit. Delivery will be rescheduled. Check back or signup for UPS My Choice to receive updates.</v>
      </c>
    </row>
    <row r="6" spans="1:4" x14ac:dyDescent="0.25">
      <c r="A6" s="6">
        <v>100002</v>
      </c>
      <c r="B6" s="6" t="s">
        <v>38</v>
      </c>
      <c r="C6" s="4" t="str">
        <f>_xll.GetKuaidiStatusBy17Track(B6,A6)</f>
        <v>运输中</v>
      </c>
      <c r="D6" s="4" t="str">
        <f>_xll.GetKuaidiStatusBy17Track(B6,A6,1)</f>
        <v>运输途中;2022-03-18 22:49Your package was released for delivery by the clearing agency.</v>
      </c>
    </row>
    <row r="7" spans="1:4" x14ac:dyDescent="0.25">
      <c r="A7" s="6">
        <v>100002</v>
      </c>
      <c r="B7" s="6" t="s">
        <v>39</v>
      </c>
      <c r="C7" s="4" t="str">
        <f>_xll.GetKuaidiStatusBy17Track(B7,A7)</f>
        <v>运输中</v>
      </c>
      <c r="D7" s="4" t="str">
        <f>_xll.GetKuaidiStatusBy17Track(B7,A7,1)</f>
        <v>运输途中;2022-03-18 22:49Your package was released for delivery by the clearing agency.</v>
      </c>
    </row>
    <row r="8" spans="1:4" x14ac:dyDescent="0.25">
      <c r="A8" s="6">
        <v>100002</v>
      </c>
      <c r="B8" s="6" t="s">
        <v>40</v>
      </c>
      <c r="C8" s="4" t="str">
        <f>_xll.GetKuaidiStatusBy17Track(B8,A8)</f>
        <v>运输中</v>
      </c>
      <c r="D8" s="4" t="str">
        <f>_xll.GetKuaidiStatusBy17Track(B8,A8,1)</f>
        <v>运输途中;2022-03-18 22:25Chek Lap Kok, HK, Export Scan</v>
      </c>
    </row>
    <row r="9" spans="1:4" x14ac:dyDescent="0.25">
      <c r="A9" s="6">
        <v>100002</v>
      </c>
      <c r="B9" s="6" t="s">
        <v>41</v>
      </c>
      <c r="C9" s="4" t="str">
        <f>_xll.GetKuaidiStatusBy17Track(B9,A9)</f>
        <v>运输中</v>
      </c>
      <c r="D9" s="4" t="str">
        <f>_xll.GetKuaidiStatusBy17Track(B9,A9,1)</f>
        <v>运输途中;2022-03-18 22:31Chek Lap Kok, HK, Export Scan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D587-AD23-4E79-B716-83BCF71F2015}">
  <dimension ref="A1:C11"/>
  <sheetViews>
    <sheetView workbookViewId="0">
      <selection activeCell="B16" sqref="B16"/>
    </sheetView>
  </sheetViews>
  <sheetFormatPr defaultRowHeight="13.8" x14ac:dyDescent="0.25"/>
  <cols>
    <col min="1" max="1" width="21.88671875" style="4" customWidth="1"/>
    <col min="2" max="2" width="21.44140625" style="4" customWidth="1"/>
    <col min="3" max="3" width="8.88671875" style="4"/>
  </cols>
  <sheetData>
    <row r="1" spans="1:3" x14ac:dyDescent="0.25">
      <c r="A1" s="3" t="s">
        <v>30</v>
      </c>
      <c r="B1" s="3" t="s">
        <v>31</v>
      </c>
      <c r="C1" s="3" t="s">
        <v>32</v>
      </c>
    </row>
    <row r="2" spans="1:3" x14ac:dyDescent="0.25">
      <c r="A2" s="7" t="s">
        <v>20</v>
      </c>
      <c r="B2" s="4" t="str">
        <f>_xll.GetKuaidiStatusBySwiship(A2)</f>
        <v>请更新会员权利，或到www.excelapi.com下单购买会员</v>
      </c>
      <c r="C2" s="4" t="str">
        <f>_xll.GetKuaidiStatusBySwiship(A2,1)</f>
        <v>请更新会员权利，或到www.excelapi.com下单购买会员</v>
      </c>
    </row>
    <row r="3" spans="1:3" x14ac:dyDescent="0.25">
      <c r="A3" s="7" t="s">
        <v>21</v>
      </c>
      <c r="B3" s="4" t="str">
        <f>_xll.GetKuaidiStatusBySwiship(A3)</f>
        <v>运输中</v>
      </c>
      <c r="C3" s="4" t="str">
        <f>_xll.GetKuaidiStatusBySwiship(A3,1)</f>
        <v xml:space="preserve">2022-03-12T18:47:26.872Z Bad Oldesloe, DE;
2022-03-12T18:47:26.792Z DE;
2022-03-12T18:47:26.732Z DE;
2022-03-12T18:47:00.512Z Bad Oldesloe, DE;
2022-03-12T13:07:24.908Z Bad Oldesloe, DE;
2022-03-12T13:03:10.838Z Bad Oldesloe, DE;
2022-03-12T10:00:42.447Z Bad Oldesloe, DE;
2022-03-12T07:03:45.024Z Bad Oldesloe, DE;
2022-03-11T20:01:10.170Z ;
</v>
      </c>
    </row>
    <row r="4" spans="1:3" x14ac:dyDescent="0.25">
      <c r="A4" s="7" t="s">
        <v>22</v>
      </c>
      <c r="B4" s="4" t="str">
        <f>_xll.GetKuaidiStatusBySwiship(A4)</f>
        <v>运输中</v>
      </c>
      <c r="C4" s="4" t="str">
        <f>_xll.GetKuaidiStatusBySwiship(A4,1)</f>
        <v xml:space="preserve">2022-03-18T02:22:00Z CAMPI BISENZIO;
2022-03-17T02:33:00Z CAMPI BISENZIO;
2022-03-16T08:04:00Z CAMPI BISENZIO, IT;
2022-03-16T08:04:00Z CAMPI BISENZIO, IT;
2022-03-16T04:38:00Z FIRENZE IT;
2022-03-16T04:34:00Z FIRENZE IT;
2022-03-15T19:50:12.113Z Casirate d’Adda (BG), Lombardy, IT;
2022-03-15T15:17:06.931Z Casirate d’Adda (BG), Lombardy, IT;
2022-03-13T21:38:41.014Z ;
</v>
      </c>
    </row>
    <row r="5" spans="1:3" x14ac:dyDescent="0.25">
      <c r="A5" s="7" t="s">
        <v>23</v>
      </c>
      <c r="B5" s="4" t="str">
        <f>_xll.GetKuaidiStatusBySwiship(A5)</f>
        <v>请更新会员权利，或到www.excelapi.com下单购买会员</v>
      </c>
      <c r="C5" s="4" t="str">
        <f>_xll.GetKuaidiStatusBySwiship(A5,1)</f>
        <v>请更新会员权利，或到www.excelapi.com下单购买会员</v>
      </c>
    </row>
    <row r="6" spans="1:3" x14ac:dyDescent="0.25">
      <c r="A6" s="7" t="s">
        <v>24</v>
      </c>
      <c r="B6" s="4" t="str">
        <f>_xll.GetKuaidiStatusBySwiship(A6)</f>
        <v>请更新会员权利，或到www.excelapi.com下单购买会员</v>
      </c>
      <c r="C6" s="4" t="str">
        <f>_xll.GetKuaidiStatusBySwiship(A6,1)</f>
        <v>请更新会员权利，或到www.excelapi.com下单购买会员</v>
      </c>
    </row>
    <row r="7" spans="1:3" x14ac:dyDescent="0.25">
      <c r="A7" s="7" t="s">
        <v>25</v>
      </c>
      <c r="B7" s="4" t="str">
        <f>_xll.GetKuaidiStatusBySwiship(A7)</f>
        <v>请更新会员权利，或到www.excelapi.com下单购买会员</v>
      </c>
      <c r="C7" s="4" t="str">
        <f>_xll.GetKuaidiStatusBySwiship(A7,1)</f>
        <v>请更新会员权利，或到www.excelapi.com下单购买会员</v>
      </c>
    </row>
    <row r="8" spans="1:3" x14ac:dyDescent="0.25">
      <c r="A8" s="7" t="s">
        <v>26</v>
      </c>
      <c r="B8" s="4" t="str">
        <f>_xll.GetKuaidiStatusBySwiship(A8)</f>
        <v>无物流</v>
      </c>
      <c r="C8" s="4" t="str">
        <f>_xll.GetKuaidiStatusBySwiship(A8,1)</f>
        <v>暂无物流信息</v>
      </c>
    </row>
    <row r="9" spans="1:3" x14ac:dyDescent="0.25">
      <c r="A9" s="7" t="s">
        <v>27</v>
      </c>
      <c r="B9" s="4" t="str">
        <f>_xll.GetKuaidiStatusBySwiship(A9)</f>
        <v>请更新会员权利，或到www.excelapi.com下单购买会员</v>
      </c>
      <c r="C9" s="4" t="str">
        <f>_xll.GetKuaidiStatusBySwiship(A9,1)</f>
        <v>请更新会员权利，或到www.excelapi.com下单购买会员</v>
      </c>
    </row>
    <row r="10" spans="1:3" x14ac:dyDescent="0.25">
      <c r="A10" s="7" t="s">
        <v>28</v>
      </c>
      <c r="B10" s="4" t="str">
        <f>_xll.GetKuaidiStatusBySwiship(A10)</f>
        <v>运输中</v>
      </c>
      <c r="C10" s="4" t="str">
        <f>_xll.GetKuaidiStatusBySwiship(A10,1)</f>
        <v xml:space="preserve">2022-01-04T19:48:04.947Z Euskirchen, DE;
2022-01-04T18:41:12.533Z Euskirchen, DE;
2022-01-04T11:03:03.165Z Euskirchen, DE;
2022-01-04T06:16:08.529Z Euskirchen, DE;
2022-01-03T23:15:08.096Z ;
</v>
      </c>
    </row>
    <row r="11" spans="1:3" x14ac:dyDescent="0.25">
      <c r="A11" s="7" t="s">
        <v>29</v>
      </c>
      <c r="B11" s="4" t="str">
        <f>_xll.GetKuaidiStatusBySwiship(A11)</f>
        <v>无物流</v>
      </c>
      <c r="C11" s="4" t="str">
        <f>_xll.GetKuaidiStatusBySwiship(A11,1)</f>
        <v>请更新会员权利，或到www.excelapi.com下单购买会员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8D3C-5A9D-43F6-A83B-3E6E6F575D86}">
  <dimension ref="A1:C8"/>
  <sheetViews>
    <sheetView workbookViewId="0">
      <selection activeCell="C13" sqref="C13"/>
    </sheetView>
  </sheetViews>
  <sheetFormatPr defaultRowHeight="13.8" x14ac:dyDescent="0.25"/>
  <cols>
    <col min="1" max="1" width="19.77734375" style="4" bestFit="1" customWidth="1"/>
    <col min="2" max="3" width="13.88671875" style="4" bestFit="1" customWidth="1"/>
    <col min="4" max="16384" width="8.88671875" style="4"/>
  </cols>
  <sheetData>
    <row r="1" spans="1:3" x14ac:dyDescent="0.25">
      <c r="A1" s="3" t="s">
        <v>1</v>
      </c>
      <c r="B1" s="3" t="s">
        <v>2</v>
      </c>
      <c r="C1" s="3" t="s">
        <v>6</v>
      </c>
    </row>
    <row r="2" spans="1:3" x14ac:dyDescent="0.25">
      <c r="A2" s="6" t="s">
        <v>42</v>
      </c>
      <c r="B2" s="4" t="str">
        <f>_xll.GetKuaidiStatusByCainiaoGOT(A2)</f>
        <v>运输中</v>
      </c>
      <c r="C2" s="4" t="str">
        <f>_xll.GetKuaidiStatusByCainiaoGOT(A2,1)</f>
        <v>到达目的国;中国 - 比利时;2022-03-18 17:41:45;Arrive attransit country or district.;XK0000542071B6041(更新后运单号: LD330411759BE)</v>
      </c>
    </row>
    <row r="3" spans="1:3" x14ac:dyDescent="0.25">
      <c r="A3" s="6" t="s">
        <v>43</v>
      </c>
      <c r="B3" s="4" t="str">
        <f>_xll.GetKuaidiStatusByCainiaoGOT(A3)</f>
        <v>运输中</v>
      </c>
      <c r="C3" s="4" t="str">
        <f>_xll.GetKuaidiStatusByCainiaoGOT(A3,1)</f>
        <v>到达目的国;中国 - 日本;2022-03-13 12:55:00;Arrived at Destination Country;UC289012042TW(更新后运单号: UR937557750KG)</v>
      </c>
    </row>
    <row r="4" spans="1:3" x14ac:dyDescent="0.25">
      <c r="A4" s="6" t="s">
        <v>44</v>
      </c>
      <c r="B4" s="4" t="str">
        <f>_xll.GetKuaidiStatusByCainiaoGOT(A4)</f>
        <v>运输中</v>
      </c>
      <c r="C4" s="4" t="str">
        <f>_xll.GetKuaidiStatusByCainiaoGOT(A4,1)</f>
        <v>到达目的国;中国 - 英国;2022-03-19 03:43:05;Item sorted;UH758530377BE(更新后运单号: QP854221214GB)</v>
      </c>
    </row>
    <row r="5" spans="1:3" x14ac:dyDescent="0.25">
      <c r="A5" s="6" t="s">
        <v>45</v>
      </c>
      <c r="B5" s="4" t="str">
        <f>_xll.GetKuaidiStatusByCainiaoGOT(A5)</f>
        <v>运输中</v>
      </c>
      <c r="C5" s="4" t="str">
        <f>_xll.GetKuaidiStatusByCainiaoGOT(A5,1)</f>
        <v>到达目的国;中国 - 瑞士;2022-03-18 07:52:09;Import clearance success;LS402913899CH(更新后运单号: LS403733978CH)</v>
      </c>
    </row>
    <row r="6" spans="1:3" x14ac:dyDescent="0.25">
      <c r="A6" s="6" t="s">
        <v>46</v>
      </c>
      <c r="B6" s="4" t="str">
        <f>_xll.GetKuaidiStatusByCainiaoGOT(A6)</f>
        <v>运输中</v>
      </c>
      <c r="C6" s="4" t="str">
        <f>_xll.GetKuaidiStatusByCainiaoGOT(A6,1)</f>
        <v>已揽件;中国 - 捷克;2022-03-05 09:32:20;Received by line-haul;</v>
      </c>
    </row>
    <row r="7" spans="1:3" x14ac:dyDescent="0.25">
      <c r="A7" s="6" t="s">
        <v>47</v>
      </c>
      <c r="B7" s="4" t="str">
        <f>_xll.GetKuaidiStatusByCainiaoGOT(A7)</f>
        <v>运输中</v>
      </c>
      <c r="C7" s="4" t="str">
        <f>_xll.GetKuaidiStatusByCainiaoGOT(A7,1)</f>
        <v>到达目的国;中国 - 俄罗斯;2022-01-13 15:15:33;Hand over to carrier of destination country;</v>
      </c>
    </row>
    <row r="8" spans="1:3" x14ac:dyDescent="0.25">
      <c r="A8" s="6" t="s">
        <v>48</v>
      </c>
      <c r="B8" s="4" t="str">
        <f>_xll.GetKuaidiStatusByCainiaoGOT(A8)</f>
        <v>运输中</v>
      </c>
      <c r="C8" s="4" t="str">
        <f>_xll.GetKuaidiStatusByCainiaoGOT(A8,1)</f>
        <v>包裹退回;中国 - 俄罗斯;2022-03-06 22:51:28;[RU,102976]Экспорт международной почты;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5601-EC1A-4F09-9B07-17B58E79CF1F}">
  <dimension ref="A1"/>
  <sheetViews>
    <sheetView tabSelected="1" topLeftCell="A70" workbookViewId="0">
      <selection activeCell="O85" sqref="O85"/>
    </sheetView>
  </sheetViews>
  <sheetFormatPr defaultRowHeight="13.8" x14ac:dyDescent="0.25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国内快递查询</vt:lpstr>
      <vt:lpstr>17Track国际快递</vt:lpstr>
      <vt:lpstr>亚马逊Swiship</vt:lpstr>
      <vt:lpstr>菜鸟网络国际快递</vt:lpstr>
      <vt:lpstr>购买指南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Daihuiyao</dc:creator>
  <cp:lastModifiedBy>Dai</cp:lastModifiedBy>
  <dcterms:created xsi:type="dcterms:W3CDTF">2015-06-05T18:17:00Z</dcterms:created>
  <dcterms:modified xsi:type="dcterms:W3CDTF">2022-03-19T05:57:04Z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